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Health Business\Reference Materials\Webpage Resources for Business\Budgeting\"/>
    </mc:Choice>
  </mc:AlternateContent>
  <bookViews>
    <workbookView xWindow="0" yWindow="0" windowWidth="28800" windowHeight="13500"/>
  </bookViews>
  <sheets>
    <sheet name="Sheet1" sheetId="1" r:id="rId1"/>
    <sheet name="Exampl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51" i="2"/>
  <c r="C50" i="2"/>
  <c r="C49" i="2"/>
  <c r="D52" i="1" l="1"/>
  <c r="G52" i="1" s="1"/>
  <c r="D51" i="1"/>
  <c r="G51" i="1" s="1"/>
  <c r="D50" i="1"/>
  <c r="G50" i="1" s="1"/>
  <c r="D49" i="1"/>
  <c r="G49" i="1" s="1"/>
  <c r="H53" i="1" l="1"/>
  <c r="E24" i="2"/>
  <c r="E24" i="1" l="1"/>
  <c r="H77" i="2" l="1"/>
  <c r="H66" i="2"/>
  <c r="H55" i="2"/>
  <c r="C35" i="2"/>
  <c r="C34" i="2"/>
  <c r="E28" i="2"/>
  <c r="E16" i="2"/>
  <c r="E15" i="2"/>
  <c r="C115" i="2"/>
  <c r="H115" i="2" s="1"/>
  <c r="C104" i="2"/>
  <c r="H104" i="2" s="1"/>
  <c r="F44" i="2"/>
  <c r="F43" i="2"/>
  <c r="F45" i="2" s="1"/>
  <c r="F52" i="2" s="1"/>
  <c r="F39" i="2"/>
  <c r="F38" i="2"/>
  <c r="F37" i="2"/>
  <c r="F36" i="2"/>
  <c r="F35" i="2"/>
  <c r="F34" i="2"/>
  <c r="F30" i="2"/>
  <c r="F29" i="2"/>
  <c r="F28" i="2"/>
  <c r="F27" i="2"/>
  <c r="F31" i="2" s="1"/>
  <c r="F22" i="2"/>
  <c r="F21" i="2"/>
  <c r="F20" i="2"/>
  <c r="F19" i="2"/>
  <c r="F18" i="2"/>
  <c r="F17" i="2"/>
  <c r="F16" i="2"/>
  <c r="F15" i="2"/>
  <c r="F14" i="2"/>
  <c r="F13" i="2"/>
  <c r="F28" i="1"/>
  <c r="F40" i="2" l="1"/>
  <c r="F51" i="2" s="1"/>
  <c r="F23" i="2"/>
  <c r="F49" i="2" s="1"/>
  <c r="F50" i="2"/>
  <c r="H47" i="2"/>
  <c r="F35" i="1"/>
  <c r="F36" i="1"/>
  <c r="F44" i="1"/>
  <c r="F43" i="1"/>
  <c r="F45" i="1" s="1"/>
  <c r="F39" i="1"/>
  <c r="F38" i="1"/>
  <c r="F37" i="1"/>
  <c r="F34" i="1"/>
  <c r="F40" i="1" s="1"/>
  <c r="F29" i="1"/>
  <c r="F30" i="1"/>
  <c r="F27" i="1"/>
  <c r="F31" i="1" s="1"/>
  <c r="F14" i="1"/>
  <c r="F15" i="1"/>
  <c r="F16" i="1"/>
  <c r="F17" i="1"/>
  <c r="F18" i="1"/>
  <c r="F19" i="1"/>
  <c r="F20" i="1"/>
  <c r="F21" i="1"/>
  <c r="F22" i="1"/>
  <c r="F13" i="1"/>
  <c r="H53" i="2" l="1"/>
  <c r="H121" i="2" s="1"/>
  <c r="F23" i="1"/>
  <c r="H47" i="1" s="1"/>
  <c r="C115" i="1"/>
  <c r="H115" i="1" s="1"/>
  <c r="C104" i="1"/>
  <c r="H104" i="1" s="1"/>
  <c r="H121" i="1" l="1"/>
</calcChain>
</file>

<file path=xl/sharedStrings.xml><?xml version="1.0" encoding="utf-8"?>
<sst xmlns="http://schemas.openxmlformats.org/spreadsheetml/2006/main" count="219" uniqueCount="90">
  <si>
    <t>LSUHSC-N.O., School of Public Health</t>
  </si>
  <si>
    <t>Name</t>
  </si>
  <si>
    <t>Role</t>
  </si>
  <si>
    <t>Effort</t>
  </si>
  <si>
    <t># of conferences per year</t>
  </si>
  <si>
    <t>Please describe any supplies to be included in the budget:</t>
  </si>
  <si>
    <t>Are office supplies needed? (generally allowable only if individuals are 100% funded by a project or can be directly allocated to this project)</t>
  </si>
  <si>
    <t>Are project specific supplies needed? (lab supplies, envelopes for mailings, etc…)</t>
  </si>
  <si>
    <t>Please describe any operating expenses to be included in the budget:</t>
  </si>
  <si>
    <t>Are telephone services needed? (how many individuals assigned to the project need office or cell phones)</t>
  </si>
  <si>
    <t>Are wireless services needed for tablets being used for the project?</t>
  </si>
  <si>
    <t>Are computers/tablets/printers/monitors needed, if so how many? (generally allowable only if individuals are 100% funded by a project or expense can be directly allocated to this project)</t>
  </si>
  <si>
    <t>Are printing services needed for brochures/fliers, or other project related printing needs?</t>
  </si>
  <si>
    <t>Are publication costs needed?</t>
  </si>
  <si>
    <t>Personnel</t>
  </si>
  <si>
    <t>Supplies</t>
  </si>
  <si>
    <t>Operating</t>
  </si>
  <si>
    <t>Participant Incentives</t>
  </si>
  <si>
    <t>Will participants receive incentives for participation in the project? (if so, please provide details regarding number of participants and planned compensation amount)</t>
  </si>
  <si>
    <t>Tuition</t>
  </si>
  <si>
    <t>Does the type of funding being applied for allow tuition reimbursement and if so does it need to be included in the project?</t>
  </si>
  <si>
    <t>List the names, role, and amount required for each consultant or vendor on the project</t>
  </si>
  <si>
    <t>Amount</t>
  </si>
  <si>
    <t>List name, purpose, and amount</t>
  </si>
  <si>
    <t>Purpose</t>
  </si>
  <si>
    <t>Is any equipment needed for this project?</t>
  </si>
  <si>
    <t>Are any data purchases or subscriptions to services needed?</t>
  </si>
  <si>
    <t>Are any software packages needed?</t>
  </si>
  <si>
    <t>Is postage needed?</t>
  </si>
  <si>
    <r>
      <rPr>
        <b/>
        <sz val="11"/>
        <color theme="1"/>
        <rFont val="Calibri"/>
        <family val="2"/>
        <scheme val="minor"/>
      </rPr>
      <t>Consultants/Vendors</t>
    </r>
    <r>
      <rPr>
        <sz val="11"/>
        <color theme="1"/>
        <rFont val="Calibri"/>
        <family val="2"/>
        <scheme val="minor"/>
      </rPr>
      <t xml:space="preserve"> (individual or company performs services that are part of regular business operations and available to different customers and/or provides consulting services.  Does not contribute to the science of the project)  </t>
    </r>
  </si>
  <si>
    <r>
      <rPr>
        <b/>
        <sz val="11"/>
        <color theme="1"/>
        <rFont val="Calibri"/>
        <family val="2"/>
        <scheme val="minor"/>
      </rPr>
      <t>Subcontractors/Consortium</t>
    </r>
    <r>
      <rPr>
        <sz val="11"/>
        <color theme="1"/>
        <rFont val="Calibri"/>
        <family val="2"/>
        <scheme val="minor"/>
      </rPr>
      <t xml:space="preserve"> (individual or company who will work closely with the PI to contribute to the science of the project)</t>
    </r>
  </si>
  <si>
    <r>
      <rPr>
        <b/>
        <sz val="11"/>
        <color theme="1"/>
        <rFont val="Calibri"/>
        <family val="2"/>
        <scheme val="minor"/>
      </rPr>
      <t xml:space="preserve">Equipment </t>
    </r>
    <r>
      <rPr>
        <sz val="11"/>
        <color theme="1"/>
        <rFont val="Calibri"/>
        <family val="2"/>
        <scheme val="minor"/>
      </rPr>
      <t>(only items that exceed $5,000, items less this amount are taggable supplies)</t>
    </r>
  </si>
  <si>
    <t>Budget Request Form/Items for discussion during budget preparation</t>
  </si>
  <si>
    <t>Base Salary</t>
  </si>
  <si>
    <t>Total</t>
  </si>
  <si>
    <t>Estimated Totals</t>
  </si>
  <si>
    <t>in-state field travel, where will travel be to, will it require overnight travel, how many indiviudals will travel, estimate of number of trips needed…. Estimated cost:</t>
  </si>
  <si>
    <t>out-of-state field travel, where will travel be to, how many trips per year, how many nights per trip….. Estimated cost:</t>
  </si>
  <si>
    <t>Estimated conference cost:</t>
  </si>
  <si>
    <t>Total Estimated consultant/vendor cost</t>
  </si>
  <si>
    <t>Total Estimated subcontractor/consortium costs</t>
  </si>
  <si>
    <t>Subtotal Estimate</t>
  </si>
  <si>
    <t xml:space="preserve">Estimated budget is for year 1 of the project.  </t>
  </si>
  <si>
    <t>from</t>
  </si>
  <si>
    <t>to</t>
  </si>
  <si>
    <t>Maximum budget amount if applicable:</t>
  </si>
  <si>
    <t>Is maximum, maximum direct or maximum total:</t>
  </si>
  <si>
    <t>Faculty or Staff Name</t>
  </si>
  <si>
    <t>Graduate Assistant Name</t>
  </si>
  <si>
    <t>Grad Asst</t>
  </si>
  <si>
    <t>total</t>
  </si>
  <si>
    <t>Subtotal Faculty and Staff Base Pay</t>
  </si>
  <si>
    <t>Subtotal Graduate Assistant Base Pay</t>
  </si>
  <si>
    <t>% of months</t>
  </si>
  <si>
    <t>Student Worker</t>
  </si>
  <si>
    <t>Student Wkr</t>
  </si>
  <si>
    <t>Subtotal Student Worker Base Pay</t>
  </si>
  <si>
    <t>Post-Doc Fellow</t>
  </si>
  <si>
    <t>Subtotal Post-Doc Fellow</t>
  </si>
  <si>
    <t>Please provide the name(s), role(s), and proposed percent effort(s) of individuals to be included in the budget: (must enter name, role, base salary, effort/fte, and % of months - 12 months = 100% of months if 6 months = 6/12 or 50% of months)</t>
  </si>
  <si>
    <t xml:space="preserve">Total Estimated Personnel Costs - Base pay </t>
  </si>
  <si>
    <t>Fringe Benefits Faculty &amp; Staff</t>
  </si>
  <si>
    <t>Fringe Benefits Graduate Assts.</t>
  </si>
  <si>
    <t>Fringe Benefits Student Wkrs</t>
  </si>
  <si>
    <t>Fringe Benefits Post-Doc Fellow</t>
  </si>
  <si>
    <t>Subtotal Fringe benefits</t>
  </si>
  <si>
    <t>as of 7/1/19</t>
  </si>
  <si>
    <t>*Modified total direct cost (MTDC) to be calcuated and indirect cost to be added dependent on MTDC calcuation and allowable indirect cost rate of the funder</t>
  </si>
  <si>
    <t>If application is to a Health and Human Services agency, (i.e. NIH, CDC, HRSA, ARHQ) then the NIH Salary cap applies and the max base salary listed must be:</t>
  </si>
  <si>
    <t>Active cap amount from 1/6/19 to 9/30/20.</t>
  </si>
  <si>
    <t>Project Dates per funding announcement:</t>
  </si>
  <si>
    <t>direct</t>
  </si>
  <si>
    <t>Dr. PI</t>
  </si>
  <si>
    <t>PI</t>
  </si>
  <si>
    <t>Co-Investigator 1</t>
  </si>
  <si>
    <t>Co-Investigator</t>
  </si>
  <si>
    <t>Statistician</t>
  </si>
  <si>
    <t>statistisican</t>
  </si>
  <si>
    <t>Project Coorindator</t>
  </si>
  <si>
    <t>Proj Coord</t>
  </si>
  <si>
    <t>TBN 1</t>
  </si>
  <si>
    <t>TBN2</t>
  </si>
  <si>
    <t>TBN</t>
  </si>
  <si>
    <t>2 for 2 attendees</t>
  </si>
  <si>
    <t xml:space="preserve">TBN </t>
  </si>
  <si>
    <t>consultant</t>
  </si>
  <si>
    <t>University X</t>
  </si>
  <si>
    <t>support proj</t>
  </si>
  <si>
    <t>Formulas are based on the FY 21-22 rates established 7/1/21.</t>
  </si>
  <si>
    <t>as of 7/1/22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</si>
</sst>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Fill="1" applyBorder="1"/>
    <xf numFmtId="0" fontId="0" fillId="2" borderId="0" xfId="0" applyFill="1"/>
    <xf numFmtId="0" fontId="4" fillId="0" borderId="0" xfId="0" applyFont="1"/>
    <xf numFmtId="14" fontId="4" fillId="2" borderId="0" xfId="0" applyNumberFormat="1" applyFont="1" applyFill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9" fontId="0" fillId="2" borderId="0" xfId="2" applyFont="1" applyFill="1"/>
    <xf numFmtId="3" fontId="0" fillId="2" borderId="0" xfId="0" applyNumberFormat="1" applyFill="1"/>
    <xf numFmtId="3" fontId="0" fillId="0" borderId="0" xfId="0" applyNumberFormat="1"/>
    <xf numFmtId="3" fontId="1" fillId="3" borderId="0" xfId="0" applyNumberFormat="1" applyFont="1" applyFill="1"/>
    <xf numFmtId="3" fontId="4" fillId="3" borderId="0" xfId="0" applyNumberFormat="1" applyFont="1" applyFill="1"/>
    <xf numFmtId="0" fontId="4" fillId="2" borderId="0" xfId="0" applyFont="1" applyFill="1"/>
    <xf numFmtId="0" fontId="0" fillId="0" borderId="0" xfId="0" applyFill="1"/>
    <xf numFmtId="3" fontId="0" fillId="0" borderId="0" xfId="0" applyNumberFormat="1" applyFill="1"/>
    <xf numFmtId="9" fontId="0" fillId="0" borderId="0" xfId="2" applyFont="1" applyFill="1"/>
    <xf numFmtId="0" fontId="1" fillId="0" borderId="1" xfId="0" applyFont="1" applyBorder="1"/>
    <xf numFmtId="0" fontId="1" fillId="0" borderId="0" xfId="0" applyFont="1" applyFill="1"/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2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3" fontId="1" fillId="0" borderId="1" xfId="0" applyNumberFormat="1" applyFont="1" applyFill="1" applyBorder="1"/>
    <xf numFmtId="9" fontId="1" fillId="0" borderId="1" xfId="2" applyFont="1" applyFill="1" applyBorder="1"/>
    <xf numFmtId="3" fontId="0" fillId="3" borderId="0" xfId="0" applyNumberFormat="1" applyFill="1"/>
    <xf numFmtId="165" fontId="0" fillId="0" borderId="0" xfId="1" applyNumberFormat="1" applyFont="1"/>
    <xf numFmtId="165" fontId="1" fillId="0" borderId="1" xfId="1" applyNumberFormat="1" applyFont="1" applyFill="1" applyBorder="1"/>
    <xf numFmtId="165" fontId="0" fillId="0" borderId="1" xfId="1" applyNumberFormat="1" applyFont="1" applyBorder="1"/>
    <xf numFmtId="165" fontId="0" fillId="3" borderId="0" xfId="1" applyNumberFormat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165" fontId="6" fillId="0" borderId="0" xfId="1" applyNumberFormat="1" applyFont="1"/>
    <xf numFmtId="165" fontId="4" fillId="0" borderId="0" xfId="1" applyNumberFormat="1" applyFont="1"/>
    <xf numFmtId="165" fontId="7" fillId="0" borderId="0" xfId="1" applyNumberFormat="1" applyFont="1" applyFill="1" applyBorder="1"/>
    <xf numFmtId="9" fontId="0" fillId="4" borderId="0" xfId="0" applyNumberFormat="1" applyFill="1"/>
    <xf numFmtId="10" fontId="0" fillId="4" borderId="0" xfId="0" applyNumberFormat="1" applyFill="1"/>
    <xf numFmtId="165" fontId="0" fillId="4" borderId="0" xfId="1" applyNumberFormat="1" applyFont="1" applyFill="1" applyAlignment="1">
      <alignment wrapText="1"/>
    </xf>
    <xf numFmtId="165" fontId="4" fillId="2" borderId="0" xfId="1" applyNumberFormat="1" applyFont="1" applyFill="1"/>
    <xf numFmtId="0" fontId="7" fillId="0" borderId="0" xfId="0" applyFont="1" applyAlignment="1">
      <alignment wrapText="1"/>
    </xf>
    <xf numFmtId="165" fontId="7" fillId="0" borderId="0" xfId="1" applyNumberFormat="1" applyFont="1"/>
    <xf numFmtId="164" fontId="0" fillId="2" borderId="0" xfId="1" applyNumberFormat="1" applyFont="1" applyFill="1"/>
    <xf numFmtId="165" fontId="0" fillId="2" borderId="0" xfId="1" applyNumberFormat="1" applyFont="1" applyFill="1"/>
    <xf numFmtId="9" fontId="0" fillId="5" borderId="0" xfId="0" applyNumberFormat="1" applyFill="1"/>
    <xf numFmtId="10" fontId="0" fillId="5" borderId="0" xfId="0" applyNumberFormat="1" applyFill="1"/>
    <xf numFmtId="165" fontId="0" fillId="5" borderId="0" xfId="0" applyNumberFormat="1" applyFill="1"/>
    <xf numFmtId="43" fontId="0" fillId="5" borderId="0" xfId="0" applyNumberFormat="1" applyFill="1"/>
    <xf numFmtId="0" fontId="8" fillId="0" borderId="0" xfId="0" applyFont="1"/>
    <xf numFmtId="165" fontId="0" fillId="6" borderId="0" xfId="1" applyNumberFormat="1" applyFont="1" applyFill="1"/>
    <xf numFmtId="9" fontId="0" fillId="6" borderId="0" xfId="0" applyNumberFormat="1" applyFill="1"/>
    <xf numFmtId="10" fontId="0" fillId="6" borderId="0" xfId="0" applyNumberFormat="1" applyFill="1"/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SUSHC%20Rates%20Reference%20for%20Budg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>
            <v>0.41</v>
          </cell>
        </row>
        <row r="8">
          <cell r="C8">
            <v>8.0000000000000002E-3</v>
          </cell>
        </row>
        <row r="9">
          <cell r="C9">
            <v>5.1999999999999998E-2</v>
          </cell>
        </row>
        <row r="10">
          <cell r="C10">
            <v>0.192</v>
          </cell>
        </row>
        <row r="21">
          <cell r="B21">
            <v>203700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tabSelected="1" topLeftCell="A34" workbookViewId="0">
      <selection activeCell="A53" sqref="A53"/>
    </sheetView>
  </sheetViews>
  <sheetFormatPr defaultRowHeight="15" x14ac:dyDescent="0.25"/>
  <cols>
    <col min="1" max="1" width="34.5703125" bestFit="1" customWidth="1"/>
    <col min="2" max="2" width="15.42578125" bestFit="1" customWidth="1"/>
    <col min="3" max="3" width="13.140625" customWidth="1"/>
    <col min="4" max="4" width="11.28515625" bestFit="1" customWidth="1"/>
    <col min="5" max="5" width="8.42578125" bestFit="1" customWidth="1"/>
    <col min="6" max="6" width="9" style="31" bestFit="1" customWidth="1"/>
    <col min="7" max="7" width="11" customWidth="1"/>
    <col min="8" max="8" width="15.7109375" style="14" bestFit="1" customWidth="1"/>
  </cols>
  <sheetData>
    <row r="1" spans="1:8" ht="18.75" x14ac:dyDescent="0.3">
      <c r="A1" s="2" t="s">
        <v>0</v>
      </c>
    </row>
    <row r="2" spans="1:8" ht="18.75" x14ac:dyDescent="0.3">
      <c r="A2" s="2" t="s">
        <v>32</v>
      </c>
    </row>
    <row r="3" spans="1:8" ht="18.75" x14ac:dyDescent="0.3">
      <c r="A3" s="2"/>
    </row>
    <row r="4" spans="1:8" ht="15.75" x14ac:dyDescent="0.25">
      <c r="A4" s="6"/>
      <c r="B4" s="6" t="s">
        <v>43</v>
      </c>
      <c r="C4" s="6" t="s">
        <v>44</v>
      </c>
    </row>
    <row r="5" spans="1:8" ht="31.5" x14ac:dyDescent="0.25">
      <c r="A5" s="8" t="s">
        <v>70</v>
      </c>
      <c r="B5" s="7"/>
      <c r="C5" s="7"/>
    </row>
    <row r="6" spans="1:8" ht="15.75" x14ac:dyDescent="0.25">
      <c r="A6" s="1"/>
      <c r="B6" s="6"/>
      <c r="C6" s="6"/>
    </row>
    <row r="7" spans="1:8" ht="15.75" x14ac:dyDescent="0.25">
      <c r="A7" s="6" t="s">
        <v>45</v>
      </c>
      <c r="B7" s="6"/>
      <c r="C7" s="43"/>
    </row>
    <row r="8" spans="1:8" ht="15.75" x14ac:dyDescent="0.25">
      <c r="A8" s="6" t="s">
        <v>46</v>
      </c>
      <c r="B8" s="6"/>
      <c r="C8" s="17"/>
    </row>
    <row r="9" spans="1:8" x14ac:dyDescent="0.25">
      <c r="A9" s="1" t="s">
        <v>14</v>
      </c>
    </row>
    <row r="10" spans="1:8" ht="45.75" customHeight="1" x14ac:dyDescent="0.25">
      <c r="A10" s="56" t="s">
        <v>59</v>
      </c>
      <c r="B10" s="56"/>
      <c r="C10" s="56"/>
      <c r="D10" s="56"/>
      <c r="E10" s="56"/>
      <c r="F10" s="56"/>
      <c r="G10" s="56"/>
    </row>
    <row r="11" spans="1:8" x14ac:dyDescent="0.25">
      <c r="H11" s="14" t="s">
        <v>35</v>
      </c>
    </row>
    <row r="12" spans="1:8" ht="30" x14ac:dyDescent="0.25">
      <c r="A12" s="21" t="s">
        <v>47</v>
      </c>
      <c r="B12" s="21" t="s">
        <v>2</v>
      </c>
      <c r="C12" s="21" t="s">
        <v>33</v>
      </c>
      <c r="D12" s="21" t="s">
        <v>3</v>
      </c>
      <c r="E12" s="26" t="s">
        <v>53</v>
      </c>
      <c r="F12" s="32" t="s">
        <v>34</v>
      </c>
    </row>
    <row r="13" spans="1:8" x14ac:dyDescent="0.25">
      <c r="A13" s="5"/>
      <c r="B13" s="5"/>
      <c r="C13" s="13"/>
      <c r="D13" s="12"/>
      <c r="E13" s="12"/>
      <c r="F13" s="31">
        <f>C13*D13*E13</f>
        <v>0</v>
      </c>
    </row>
    <row r="14" spans="1:8" x14ac:dyDescent="0.25">
      <c r="A14" s="5"/>
      <c r="B14" s="5"/>
      <c r="C14" s="13"/>
      <c r="D14" s="12"/>
      <c r="E14" s="12"/>
      <c r="F14" s="31">
        <f t="shared" ref="F14:F22" si="0">C14*D14*E14</f>
        <v>0</v>
      </c>
    </row>
    <row r="15" spans="1:8" x14ac:dyDescent="0.25">
      <c r="A15" s="5"/>
      <c r="B15" s="5"/>
      <c r="C15" s="13"/>
      <c r="D15" s="12"/>
      <c r="E15" s="12"/>
      <c r="F15" s="31">
        <f t="shared" si="0"/>
        <v>0</v>
      </c>
    </row>
    <row r="16" spans="1:8" x14ac:dyDescent="0.25">
      <c r="A16" s="5"/>
      <c r="B16" s="5"/>
      <c r="C16" s="13"/>
      <c r="D16" s="12"/>
      <c r="E16" s="12"/>
      <c r="F16" s="31">
        <f t="shared" si="0"/>
        <v>0</v>
      </c>
    </row>
    <row r="17" spans="1:8" x14ac:dyDescent="0.25">
      <c r="A17" s="5"/>
      <c r="B17" s="5"/>
      <c r="C17" s="13"/>
      <c r="D17" s="12"/>
      <c r="E17" s="12"/>
      <c r="F17" s="31">
        <f t="shared" si="0"/>
        <v>0</v>
      </c>
    </row>
    <row r="18" spans="1:8" x14ac:dyDescent="0.25">
      <c r="A18" s="5"/>
      <c r="B18" s="5"/>
      <c r="C18" s="13"/>
      <c r="D18" s="12"/>
      <c r="E18" s="12"/>
      <c r="F18" s="31">
        <f t="shared" si="0"/>
        <v>0</v>
      </c>
    </row>
    <row r="19" spans="1:8" x14ac:dyDescent="0.25">
      <c r="A19" s="5"/>
      <c r="B19" s="5"/>
      <c r="C19" s="13"/>
      <c r="D19" s="12"/>
      <c r="E19" s="12"/>
      <c r="F19" s="31">
        <f t="shared" si="0"/>
        <v>0</v>
      </c>
    </row>
    <row r="20" spans="1:8" x14ac:dyDescent="0.25">
      <c r="A20" s="5"/>
      <c r="B20" s="5"/>
      <c r="C20" s="13"/>
      <c r="D20" s="12"/>
      <c r="E20" s="12"/>
      <c r="F20" s="31">
        <f t="shared" si="0"/>
        <v>0</v>
      </c>
    </row>
    <row r="21" spans="1:8" x14ac:dyDescent="0.25">
      <c r="A21" s="5"/>
      <c r="B21" s="5"/>
      <c r="C21" s="13"/>
      <c r="D21" s="12"/>
      <c r="E21" s="12"/>
      <c r="F21" s="31">
        <f t="shared" si="0"/>
        <v>0</v>
      </c>
    </row>
    <row r="22" spans="1:8" x14ac:dyDescent="0.25">
      <c r="A22" s="23"/>
      <c r="B22" s="23"/>
      <c r="C22" s="24"/>
      <c r="D22" s="25"/>
      <c r="E22" s="25"/>
      <c r="F22" s="33">
        <f t="shared" si="0"/>
        <v>0</v>
      </c>
    </row>
    <row r="23" spans="1:8" x14ac:dyDescent="0.25">
      <c r="A23" s="22" t="s">
        <v>51</v>
      </c>
      <c r="B23" s="18"/>
      <c r="C23" s="19"/>
      <c r="D23" s="20"/>
      <c r="E23" s="20"/>
      <c r="F23" s="34">
        <f>SUM(F13:F22)</f>
        <v>0</v>
      </c>
    </row>
    <row r="24" spans="1:8" ht="41.25" customHeight="1" x14ac:dyDescent="0.25">
      <c r="A24" s="57" t="s">
        <v>68</v>
      </c>
      <c r="B24" s="56"/>
      <c r="C24" s="56"/>
      <c r="D24" s="56"/>
      <c r="E24" s="42">
        <f>[1]Sheet1!$B$21</f>
        <v>203700</v>
      </c>
      <c r="F24" s="39"/>
    </row>
    <row r="25" spans="1:8" s="18" customFormat="1" x14ac:dyDescent="0.25">
      <c r="A25" s="18" t="s">
        <v>69</v>
      </c>
      <c r="C25" s="19"/>
      <c r="D25" s="20"/>
      <c r="E25" s="20"/>
      <c r="F25" s="35"/>
      <c r="H25" s="19"/>
    </row>
    <row r="26" spans="1:8" s="18" customFormat="1" ht="30" x14ac:dyDescent="0.25">
      <c r="A26" s="27" t="s">
        <v>48</v>
      </c>
      <c r="B26" s="27" t="s">
        <v>2</v>
      </c>
      <c r="C26" s="28" t="s">
        <v>33</v>
      </c>
      <c r="D26" s="29" t="s">
        <v>3</v>
      </c>
      <c r="E26" s="26" t="s">
        <v>53</v>
      </c>
      <c r="F26" s="32" t="s">
        <v>50</v>
      </c>
      <c r="H26" s="19"/>
    </row>
    <row r="27" spans="1:8" s="18" customFormat="1" x14ac:dyDescent="0.25">
      <c r="A27" s="5"/>
      <c r="B27" s="18" t="s">
        <v>49</v>
      </c>
      <c r="C27" s="13"/>
      <c r="D27" s="12"/>
      <c r="E27" s="12"/>
      <c r="F27" s="35">
        <f>C27*D27*E27</f>
        <v>0</v>
      </c>
      <c r="H27" s="19"/>
    </row>
    <row r="28" spans="1:8" s="18" customFormat="1" x14ac:dyDescent="0.25">
      <c r="A28" s="5"/>
      <c r="B28" s="18" t="s">
        <v>49</v>
      </c>
      <c r="C28" s="13"/>
      <c r="D28" s="12"/>
      <c r="E28" s="12"/>
      <c r="F28" s="35">
        <f>C28*D28*E28</f>
        <v>0</v>
      </c>
      <c r="H28" s="19"/>
    </row>
    <row r="29" spans="1:8" s="18" customFormat="1" x14ac:dyDescent="0.25">
      <c r="A29" s="5"/>
      <c r="B29" s="18" t="s">
        <v>49</v>
      </c>
      <c r="C29" s="13"/>
      <c r="D29" s="12"/>
      <c r="E29" s="12"/>
      <c r="F29" s="35">
        <f t="shared" ref="F29:F30" si="1">C29*D29*E29</f>
        <v>0</v>
      </c>
      <c r="H29" s="19"/>
    </row>
    <row r="30" spans="1:8" s="18" customFormat="1" x14ac:dyDescent="0.25">
      <c r="A30" s="23"/>
      <c r="B30" s="4" t="s">
        <v>49</v>
      </c>
      <c r="C30" s="24"/>
      <c r="D30" s="25"/>
      <c r="E30" s="25"/>
      <c r="F30" s="35">
        <f t="shared" si="1"/>
        <v>0</v>
      </c>
      <c r="H30" s="19"/>
    </row>
    <row r="31" spans="1:8" s="18" customFormat="1" x14ac:dyDescent="0.25">
      <c r="A31" s="22" t="s">
        <v>52</v>
      </c>
      <c r="C31" s="19"/>
      <c r="D31" s="20"/>
      <c r="E31" s="20"/>
      <c r="F31" s="36">
        <f>SUM(F27:F30)</f>
        <v>0</v>
      </c>
      <c r="H31" s="19"/>
    </row>
    <row r="32" spans="1:8" s="18" customFormat="1" x14ac:dyDescent="0.25">
      <c r="C32" s="19"/>
      <c r="D32" s="20"/>
      <c r="E32" s="20"/>
      <c r="F32" s="35"/>
      <c r="H32" s="19"/>
    </row>
    <row r="33" spans="1:8" s="18" customFormat="1" ht="30" x14ac:dyDescent="0.25">
      <c r="A33" s="27" t="s">
        <v>54</v>
      </c>
      <c r="B33" s="27" t="s">
        <v>2</v>
      </c>
      <c r="C33" s="28" t="s">
        <v>33</v>
      </c>
      <c r="D33" s="29" t="s">
        <v>3</v>
      </c>
      <c r="E33" s="26" t="s">
        <v>53</v>
      </c>
      <c r="F33" s="32" t="s">
        <v>50</v>
      </c>
      <c r="H33" s="19"/>
    </row>
    <row r="34" spans="1:8" s="18" customFormat="1" x14ac:dyDescent="0.25">
      <c r="A34" s="5"/>
      <c r="B34" s="18" t="s">
        <v>55</v>
      </c>
      <c r="C34" s="13"/>
      <c r="D34" s="12"/>
      <c r="E34" s="12"/>
      <c r="F34" s="35">
        <f>C34*D34*E34</f>
        <v>0</v>
      </c>
      <c r="H34" s="19"/>
    </row>
    <row r="35" spans="1:8" s="18" customFormat="1" x14ac:dyDescent="0.25">
      <c r="A35" s="5"/>
      <c r="B35" s="18" t="s">
        <v>55</v>
      </c>
      <c r="C35" s="13"/>
      <c r="D35" s="12"/>
      <c r="E35" s="12"/>
      <c r="F35" s="35">
        <f t="shared" ref="F35:F36" si="2">C35*D35*E35</f>
        <v>0</v>
      </c>
      <c r="H35" s="19"/>
    </row>
    <row r="36" spans="1:8" s="18" customFormat="1" x14ac:dyDescent="0.25">
      <c r="A36" s="5"/>
      <c r="B36" s="18" t="s">
        <v>55</v>
      </c>
      <c r="C36" s="13"/>
      <c r="D36" s="12"/>
      <c r="E36" s="12"/>
      <c r="F36" s="35">
        <f t="shared" si="2"/>
        <v>0</v>
      </c>
      <c r="H36" s="19"/>
    </row>
    <row r="37" spans="1:8" s="18" customFormat="1" x14ac:dyDescent="0.25">
      <c r="A37" s="5"/>
      <c r="B37" s="18" t="s">
        <v>55</v>
      </c>
      <c r="C37" s="13"/>
      <c r="D37" s="12"/>
      <c r="E37" s="12"/>
      <c r="F37" s="35">
        <f t="shared" ref="F37:F39" si="3">C37*D37*E37</f>
        <v>0</v>
      </c>
      <c r="H37" s="19"/>
    </row>
    <row r="38" spans="1:8" s="18" customFormat="1" x14ac:dyDescent="0.25">
      <c r="A38" s="5"/>
      <c r="B38" s="18" t="s">
        <v>55</v>
      </c>
      <c r="C38" s="13"/>
      <c r="D38" s="12"/>
      <c r="E38" s="12"/>
      <c r="F38" s="35">
        <f t="shared" si="3"/>
        <v>0</v>
      </c>
      <c r="H38" s="19"/>
    </row>
    <row r="39" spans="1:8" s="18" customFormat="1" x14ac:dyDescent="0.25">
      <c r="A39" s="23"/>
      <c r="B39" s="4" t="s">
        <v>55</v>
      </c>
      <c r="C39" s="24"/>
      <c r="D39" s="25"/>
      <c r="E39" s="25"/>
      <c r="F39" s="35">
        <f t="shared" si="3"/>
        <v>0</v>
      </c>
      <c r="H39" s="19"/>
    </row>
    <row r="40" spans="1:8" s="18" customFormat="1" x14ac:dyDescent="0.25">
      <c r="A40" s="22" t="s">
        <v>56</v>
      </c>
      <c r="C40" s="19"/>
      <c r="D40" s="20"/>
      <c r="E40" s="20"/>
      <c r="F40" s="36">
        <f>SUM(F34:F39)</f>
        <v>0</v>
      </c>
      <c r="H40" s="19"/>
    </row>
    <row r="41" spans="1:8" s="18" customFormat="1" ht="16.5" customHeight="1" x14ac:dyDescent="0.25">
      <c r="C41" s="19"/>
      <c r="D41" s="20"/>
      <c r="E41" s="20"/>
      <c r="F41" s="35"/>
      <c r="H41" s="19"/>
    </row>
    <row r="42" spans="1:8" s="18" customFormat="1" ht="30" x14ac:dyDescent="0.25">
      <c r="A42" s="27" t="s">
        <v>57</v>
      </c>
      <c r="B42" s="27" t="s">
        <v>2</v>
      </c>
      <c r="C42" s="28" t="s">
        <v>33</v>
      </c>
      <c r="D42" s="29" t="s">
        <v>3</v>
      </c>
      <c r="E42" s="26" t="s">
        <v>53</v>
      </c>
      <c r="F42" s="32" t="s">
        <v>50</v>
      </c>
      <c r="H42" s="19"/>
    </row>
    <row r="43" spans="1:8" s="18" customFormat="1" x14ac:dyDescent="0.25">
      <c r="A43" s="5"/>
      <c r="B43" s="18" t="s">
        <v>57</v>
      </c>
      <c r="C43" s="13"/>
      <c r="D43" s="12"/>
      <c r="E43" s="12"/>
      <c r="F43" s="35">
        <f>C43*D43*E43</f>
        <v>0</v>
      </c>
      <c r="H43" s="19"/>
    </row>
    <row r="44" spans="1:8" s="18" customFormat="1" x14ac:dyDescent="0.25">
      <c r="A44" s="23"/>
      <c r="B44" s="4" t="s">
        <v>57</v>
      </c>
      <c r="C44" s="24"/>
      <c r="D44" s="25"/>
      <c r="E44" s="25"/>
      <c r="F44" s="35">
        <f t="shared" ref="F44" si="4">C44*D44*E44</f>
        <v>0</v>
      </c>
      <c r="H44" s="19"/>
    </row>
    <row r="45" spans="1:8" s="18" customFormat="1" x14ac:dyDescent="0.25">
      <c r="A45" s="22" t="s">
        <v>58</v>
      </c>
      <c r="C45" s="19"/>
      <c r="D45" s="20"/>
      <c r="E45" s="20"/>
      <c r="F45" s="36">
        <f>SUM(F43:F44)</f>
        <v>0</v>
      </c>
      <c r="H45" s="19"/>
    </row>
    <row r="46" spans="1:8" s="18" customFormat="1" x14ac:dyDescent="0.25">
      <c r="A46" s="22"/>
      <c r="C46" s="19"/>
      <c r="D46" s="20"/>
      <c r="E46" s="20"/>
      <c r="F46" s="35"/>
      <c r="H46" s="19"/>
    </row>
    <row r="47" spans="1:8" x14ac:dyDescent="0.25">
      <c r="A47" s="1" t="s">
        <v>60</v>
      </c>
      <c r="H47" s="30">
        <f>F31+F40+F45+F23</f>
        <v>0</v>
      </c>
    </row>
    <row r="48" spans="1:8" x14ac:dyDescent="0.25">
      <c r="D48" t="s">
        <v>89</v>
      </c>
    </row>
    <row r="49" spans="1:8" x14ac:dyDescent="0.25">
      <c r="A49" s="1" t="s">
        <v>61</v>
      </c>
      <c r="C49" s="54"/>
      <c r="D49" s="48">
        <f>[1]Sheet1!$C$5</f>
        <v>0.41</v>
      </c>
      <c r="F49" s="53"/>
      <c r="G49" s="50">
        <f>F23*D49</f>
        <v>0</v>
      </c>
    </row>
    <row r="50" spans="1:8" x14ac:dyDescent="0.25">
      <c r="A50" s="1" t="s">
        <v>62</v>
      </c>
      <c r="C50" s="55"/>
      <c r="D50" s="49">
        <f>[1]Sheet1!$C$8</f>
        <v>8.0000000000000002E-3</v>
      </c>
      <c r="F50" s="53"/>
      <c r="G50" s="51">
        <f>F31*D50</f>
        <v>0</v>
      </c>
    </row>
    <row r="51" spans="1:8" x14ac:dyDescent="0.25">
      <c r="A51" s="1" t="s">
        <v>63</v>
      </c>
      <c r="C51" s="55"/>
      <c r="D51" s="49">
        <f>[1]Sheet1!$C$9</f>
        <v>5.1999999999999998E-2</v>
      </c>
      <c r="F51" s="53"/>
      <c r="G51" s="51">
        <f>F40*D51</f>
        <v>0</v>
      </c>
    </row>
    <row r="52" spans="1:8" x14ac:dyDescent="0.25">
      <c r="A52" s="1" t="s">
        <v>64</v>
      </c>
      <c r="C52" s="55"/>
      <c r="D52" s="49">
        <f>[1]Sheet1!$C$10</f>
        <v>0.192</v>
      </c>
      <c r="F52" s="53"/>
      <c r="G52" s="51">
        <f>F45*D52</f>
        <v>0</v>
      </c>
    </row>
    <row r="53" spans="1:8" x14ac:dyDescent="0.25">
      <c r="A53" s="1" t="s">
        <v>65</v>
      </c>
      <c r="B53" s="1"/>
      <c r="H53" s="30">
        <f>SUM(G49:G52)</f>
        <v>0</v>
      </c>
    </row>
    <row r="55" spans="1:8" x14ac:dyDescent="0.25">
      <c r="A55" s="3" t="s">
        <v>4</v>
      </c>
      <c r="B55" s="3"/>
      <c r="C55" s="3"/>
      <c r="D55" s="56" t="s">
        <v>38</v>
      </c>
      <c r="E55" s="56"/>
      <c r="F55" s="56"/>
      <c r="G55" s="56"/>
      <c r="H55" s="13"/>
    </row>
    <row r="57" spans="1:8" ht="30.75" customHeight="1" x14ac:dyDescent="0.25">
      <c r="A57" s="56" t="s">
        <v>36</v>
      </c>
      <c r="B57" s="56"/>
      <c r="C57" s="56"/>
      <c r="D57" s="56"/>
      <c r="E57" s="56"/>
      <c r="F57" s="56"/>
      <c r="G57" s="56"/>
      <c r="H57" s="13"/>
    </row>
    <row r="60" spans="1:8" ht="28.5" customHeight="1" x14ac:dyDescent="0.25">
      <c r="A60" s="56" t="s">
        <v>37</v>
      </c>
      <c r="B60" s="56"/>
      <c r="C60" s="56"/>
      <c r="D60" s="56"/>
      <c r="E60" s="56"/>
      <c r="F60" s="56"/>
      <c r="G60" s="56"/>
      <c r="H60" s="13"/>
    </row>
    <row r="63" spans="1:8" x14ac:dyDescent="0.25">
      <c r="A63" s="1" t="s">
        <v>15</v>
      </c>
    </row>
    <row r="64" spans="1:8" ht="15" customHeight="1" x14ac:dyDescent="0.25">
      <c r="A64" s="56" t="s">
        <v>5</v>
      </c>
      <c r="B64" s="56"/>
      <c r="C64" s="56"/>
      <c r="D64" s="56"/>
      <c r="E64" s="56"/>
      <c r="F64" s="56"/>
      <c r="G64" s="56"/>
    </row>
    <row r="66" spans="1:8" ht="27" customHeight="1" x14ac:dyDescent="0.25">
      <c r="A66" s="56" t="s">
        <v>6</v>
      </c>
      <c r="B66" s="56"/>
      <c r="C66" s="56"/>
      <c r="D66" s="56"/>
      <c r="E66" s="56"/>
      <c r="F66" s="56"/>
      <c r="G66" s="56"/>
      <c r="H66" s="13"/>
    </row>
    <row r="68" spans="1:8" ht="29.25" customHeight="1" x14ac:dyDescent="0.25">
      <c r="A68" s="56" t="s">
        <v>11</v>
      </c>
      <c r="B68" s="56"/>
      <c r="C68" s="56"/>
      <c r="D68" s="56"/>
      <c r="E68" s="56"/>
      <c r="F68" s="56"/>
      <c r="G68" s="56"/>
      <c r="H68" s="13"/>
    </row>
    <row r="70" spans="1:8" ht="15" customHeight="1" x14ac:dyDescent="0.25">
      <c r="A70" s="56" t="s">
        <v>7</v>
      </c>
      <c r="B70" s="56"/>
      <c r="C70" s="56"/>
      <c r="D70" s="56"/>
      <c r="E70" s="56"/>
      <c r="F70" s="56"/>
      <c r="G70" s="56"/>
      <c r="H70" s="13"/>
    </row>
    <row r="72" spans="1:8" x14ac:dyDescent="0.25">
      <c r="A72" s="56" t="s">
        <v>27</v>
      </c>
      <c r="B72" s="56"/>
      <c r="C72" s="56"/>
      <c r="D72" s="56"/>
      <c r="E72" s="56"/>
      <c r="F72" s="56"/>
      <c r="G72" s="56"/>
      <c r="H72" s="13"/>
    </row>
    <row r="74" spans="1:8" x14ac:dyDescent="0.25">
      <c r="A74" s="1" t="s">
        <v>16</v>
      </c>
    </row>
    <row r="75" spans="1:8" ht="15" customHeight="1" x14ac:dyDescent="0.25">
      <c r="A75" s="56" t="s">
        <v>8</v>
      </c>
      <c r="B75" s="56"/>
      <c r="C75" s="56"/>
      <c r="D75" s="56"/>
      <c r="E75" s="56"/>
      <c r="F75" s="56"/>
      <c r="G75" s="56"/>
    </row>
    <row r="77" spans="1:8" ht="27.75" customHeight="1" x14ac:dyDescent="0.25">
      <c r="A77" s="56" t="s">
        <v>9</v>
      </c>
      <c r="B77" s="56"/>
      <c r="C77" s="56"/>
      <c r="D77" s="56"/>
      <c r="E77" s="56"/>
      <c r="F77" s="56"/>
      <c r="G77" s="56"/>
      <c r="H77" s="13"/>
    </row>
    <row r="79" spans="1:8" ht="15" customHeight="1" x14ac:dyDescent="0.25">
      <c r="A79" s="56" t="s">
        <v>10</v>
      </c>
      <c r="B79" s="56"/>
      <c r="C79" s="56"/>
      <c r="D79" s="56"/>
      <c r="E79" s="56"/>
      <c r="F79" s="56"/>
      <c r="G79" s="56"/>
      <c r="H79" s="13"/>
    </row>
    <row r="81" spans="1:8" x14ac:dyDescent="0.25">
      <c r="A81" s="56" t="s">
        <v>28</v>
      </c>
      <c r="B81" s="56"/>
      <c r="C81" s="56"/>
      <c r="D81" s="56"/>
      <c r="E81" s="56"/>
      <c r="F81" s="56"/>
      <c r="G81" s="56"/>
      <c r="H81" s="13"/>
    </row>
    <row r="83" spans="1:8" ht="15" customHeight="1" x14ac:dyDescent="0.25">
      <c r="A83" s="56" t="s">
        <v>12</v>
      </c>
      <c r="B83" s="56"/>
      <c r="C83" s="56"/>
      <c r="D83" s="56"/>
      <c r="E83" s="56"/>
      <c r="F83" s="56"/>
      <c r="G83" s="56"/>
      <c r="H83" s="13"/>
    </row>
    <row r="85" spans="1:8" x14ac:dyDescent="0.25">
      <c r="A85" s="56" t="s">
        <v>13</v>
      </c>
      <c r="B85" s="56"/>
      <c r="C85" s="56"/>
      <c r="D85" s="56"/>
      <c r="E85" s="56"/>
      <c r="F85" s="56"/>
      <c r="G85" s="56"/>
      <c r="H85" s="13"/>
    </row>
    <row r="87" spans="1:8" ht="15" customHeight="1" x14ac:dyDescent="0.25">
      <c r="A87" s="56" t="s">
        <v>26</v>
      </c>
      <c r="B87" s="56"/>
      <c r="C87" s="56"/>
      <c r="D87" s="56"/>
      <c r="E87" s="56"/>
      <c r="F87" s="56"/>
      <c r="G87" s="56"/>
      <c r="H87" s="13"/>
    </row>
    <row r="89" spans="1:8" x14ac:dyDescent="0.25">
      <c r="A89" s="1" t="s">
        <v>17</v>
      </c>
    </row>
    <row r="90" spans="1:8" ht="15" customHeight="1" x14ac:dyDescent="0.25">
      <c r="A90" s="56" t="s">
        <v>18</v>
      </c>
      <c r="B90" s="56"/>
      <c r="C90" s="56"/>
      <c r="D90" s="56"/>
      <c r="E90" s="56"/>
      <c r="F90" s="56"/>
      <c r="G90" s="56"/>
      <c r="H90" s="13"/>
    </row>
    <row r="93" spans="1:8" x14ac:dyDescent="0.25">
      <c r="A93" s="1" t="s">
        <v>19</v>
      </c>
    </row>
    <row r="94" spans="1:8" ht="27" customHeight="1" x14ac:dyDescent="0.25">
      <c r="A94" s="56" t="s">
        <v>20</v>
      </c>
      <c r="B94" s="56"/>
      <c r="C94" s="56"/>
      <c r="D94" s="56"/>
      <c r="E94" s="56"/>
      <c r="F94" s="56"/>
      <c r="G94" s="56"/>
      <c r="H94" s="13"/>
    </row>
    <row r="96" spans="1:8" ht="45" customHeight="1" x14ac:dyDescent="0.25">
      <c r="A96" s="56" t="s">
        <v>29</v>
      </c>
      <c r="B96" s="56"/>
      <c r="C96" s="56"/>
      <c r="D96" s="56"/>
      <c r="E96" s="56"/>
      <c r="F96" s="56"/>
      <c r="G96" s="56"/>
    </row>
    <row r="97" spans="1:8" ht="15" customHeight="1" x14ac:dyDescent="0.25">
      <c r="A97" s="56" t="s">
        <v>21</v>
      </c>
      <c r="B97" s="56"/>
      <c r="C97" s="56"/>
      <c r="D97" s="56"/>
      <c r="E97" s="56"/>
      <c r="F97" s="56"/>
      <c r="G97" s="56"/>
    </row>
    <row r="99" spans="1:8" x14ac:dyDescent="0.25">
      <c r="A99" t="s">
        <v>1</v>
      </c>
      <c r="B99" t="s">
        <v>2</v>
      </c>
      <c r="C99" t="s">
        <v>22</v>
      </c>
    </row>
    <row r="100" spans="1:8" x14ac:dyDescent="0.25">
      <c r="A100" s="5"/>
      <c r="B100" s="5"/>
      <c r="C100" s="5"/>
    </row>
    <row r="101" spans="1:8" x14ac:dyDescent="0.25">
      <c r="A101" s="5"/>
      <c r="B101" s="5"/>
      <c r="C101" s="5"/>
    </row>
    <row r="102" spans="1:8" x14ac:dyDescent="0.25">
      <c r="A102" s="5"/>
      <c r="B102" s="5"/>
      <c r="C102" s="5"/>
    </row>
    <row r="103" spans="1:8" x14ac:dyDescent="0.25">
      <c r="A103" s="5"/>
      <c r="B103" s="5"/>
      <c r="C103" s="5"/>
    </row>
    <row r="104" spans="1:8" x14ac:dyDescent="0.25">
      <c r="A104" s="1" t="s">
        <v>39</v>
      </c>
      <c r="C104">
        <f>SUM(C100:C103)</f>
        <v>0</v>
      </c>
      <c r="H104" s="15">
        <f>C104</f>
        <v>0</v>
      </c>
    </row>
    <row r="106" spans="1:8" ht="27.75" customHeight="1" x14ac:dyDescent="0.25">
      <c r="A106" s="56" t="s">
        <v>30</v>
      </c>
      <c r="B106" s="56"/>
      <c r="C106" s="56"/>
      <c r="D106" s="56"/>
      <c r="E106" s="56"/>
      <c r="F106" s="56"/>
      <c r="G106" s="56"/>
    </row>
    <row r="107" spans="1:8" x14ac:dyDescent="0.25">
      <c r="A107" t="s">
        <v>23</v>
      </c>
    </row>
    <row r="109" spans="1:8" x14ac:dyDescent="0.25">
      <c r="A109" t="s">
        <v>1</v>
      </c>
      <c r="B109" t="s">
        <v>24</v>
      </c>
      <c r="C109" t="s">
        <v>22</v>
      </c>
    </row>
    <row r="110" spans="1:8" x14ac:dyDescent="0.25">
      <c r="A110" s="5"/>
      <c r="B110" s="5"/>
      <c r="C110" s="5"/>
    </row>
    <row r="111" spans="1:8" x14ac:dyDescent="0.25">
      <c r="A111" s="5"/>
      <c r="B111" s="5"/>
      <c r="C111" s="5"/>
    </row>
    <row r="112" spans="1:8" x14ac:dyDescent="0.25">
      <c r="A112" s="5"/>
      <c r="B112" s="5"/>
      <c r="C112" s="5"/>
    </row>
    <row r="113" spans="1:8" x14ac:dyDescent="0.25">
      <c r="A113" s="5"/>
      <c r="B113" s="5"/>
      <c r="C113" s="5"/>
    </row>
    <row r="114" spans="1:8" x14ac:dyDescent="0.25">
      <c r="A114" s="5"/>
      <c r="B114" s="5"/>
      <c r="C114" s="5"/>
    </row>
    <row r="115" spans="1:8" x14ac:dyDescent="0.25">
      <c r="A115" s="1" t="s">
        <v>40</v>
      </c>
      <c r="C115">
        <f>SUM(C110:C114)</f>
        <v>0</v>
      </c>
      <c r="H115" s="15">
        <f>C115</f>
        <v>0</v>
      </c>
    </row>
    <row r="117" spans="1:8" ht="15" customHeight="1" x14ac:dyDescent="0.25">
      <c r="A117" s="56" t="s">
        <v>31</v>
      </c>
      <c r="B117" s="56"/>
      <c r="C117" s="56"/>
      <c r="D117" s="56"/>
      <c r="E117" s="56"/>
      <c r="F117" s="56"/>
      <c r="G117" s="56"/>
    </row>
    <row r="118" spans="1:8" ht="15" customHeight="1" x14ac:dyDescent="0.25">
      <c r="A118" s="56" t="s">
        <v>25</v>
      </c>
      <c r="B118" s="56"/>
      <c r="C118" s="56"/>
      <c r="D118" s="56"/>
      <c r="E118" s="56"/>
      <c r="F118" s="56"/>
      <c r="G118" s="56"/>
      <c r="H118" s="13"/>
    </row>
    <row r="121" spans="1:8" ht="15.75" x14ac:dyDescent="0.25">
      <c r="A121" s="6" t="s">
        <v>41</v>
      </c>
      <c r="B121" s="10"/>
      <c r="C121" s="10"/>
      <c r="D121" s="10"/>
      <c r="E121" s="10"/>
      <c r="F121" s="37"/>
      <c r="G121" s="10"/>
      <c r="H121" s="16">
        <f>SUM(H43:H120)</f>
        <v>0</v>
      </c>
    </row>
    <row r="122" spans="1:8" ht="30.75" customHeight="1" x14ac:dyDescent="0.25">
      <c r="A122" s="56" t="s">
        <v>67</v>
      </c>
      <c r="B122" s="56"/>
      <c r="C122" s="56"/>
      <c r="D122" s="56"/>
      <c r="E122" s="56"/>
      <c r="F122" s="56"/>
      <c r="G122" s="56"/>
    </row>
    <row r="124" spans="1:8" x14ac:dyDescent="0.25">
      <c r="A124" s="9" t="s">
        <v>42</v>
      </c>
    </row>
    <row r="125" spans="1:8" ht="15.75" x14ac:dyDescent="0.25">
      <c r="A125" s="52" t="s">
        <v>88</v>
      </c>
      <c r="D125" s="6"/>
      <c r="E125" s="6"/>
      <c r="F125" s="38"/>
    </row>
    <row r="126" spans="1:8" ht="15.75" x14ac:dyDescent="0.25">
      <c r="D126" s="6"/>
      <c r="E126" s="6"/>
      <c r="F126" s="38"/>
    </row>
    <row r="127" spans="1:8" ht="15.75" x14ac:dyDescent="0.25">
      <c r="D127" s="6"/>
      <c r="E127" s="6"/>
      <c r="F127" s="38"/>
    </row>
    <row r="128" spans="1:8" ht="15.75" x14ac:dyDescent="0.25">
      <c r="D128" s="6"/>
      <c r="E128" s="6"/>
      <c r="F128" s="38"/>
    </row>
    <row r="129" spans="4:6" ht="15.75" x14ac:dyDescent="0.25">
      <c r="D129" s="6"/>
      <c r="E129" s="6"/>
      <c r="F129" s="38"/>
    </row>
  </sheetData>
  <sheetProtection algorithmName="SHA-512" hashValue="5T7iQHMN+YIQmSN+RfqA9pFSoIAb9luLSUZXdeD60X4eS2+N1hP50yMZPlSc0JCxAKGP/kcGdzLMkDaICVJKyw==" saltValue="KYB5qB8/hVUHq+8Q9FHYAA==" spinCount="100000" sheet="1" objects="1" scenarios="1"/>
  <protectedRanges>
    <protectedRange sqref="B5:C8" name="Header_Info"/>
    <protectedRange sqref="A13:E25 A27:E32 A26:D26 A33:D33 A42:D42 A43:E46 A34:E41" name="Personnel"/>
    <protectedRange sqref="H55:H94" name="Other_Exp"/>
    <protectedRange sqref="A100:C103" name="Consultants"/>
    <protectedRange sqref="A110:C114" name="subcontractors"/>
    <protectedRange sqref="H118" name="Equipment"/>
  </protectedRanges>
  <mergeCells count="25">
    <mergeCell ref="A10:G10"/>
    <mergeCell ref="D55:G55"/>
    <mergeCell ref="A90:G90"/>
    <mergeCell ref="A66:G66"/>
    <mergeCell ref="A68:G68"/>
    <mergeCell ref="A70:G70"/>
    <mergeCell ref="A72:G72"/>
    <mergeCell ref="A75:G75"/>
    <mergeCell ref="A77:G77"/>
    <mergeCell ref="A79:G79"/>
    <mergeCell ref="A81:G81"/>
    <mergeCell ref="A83:G83"/>
    <mergeCell ref="A85:G85"/>
    <mergeCell ref="A87:G87"/>
    <mergeCell ref="A24:D24"/>
    <mergeCell ref="A122:G122"/>
    <mergeCell ref="A57:G57"/>
    <mergeCell ref="A60:G60"/>
    <mergeCell ref="A64:G64"/>
    <mergeCell ref="A94:G94"/>
    <mergeCell ref="A97:G97"/>
    <mergeCell ref="A96:G96"/>
    <mergeCell ref="A106:G106"/>
    <mergeCell ref="A118:G118"/>
    <mergeCell ref="A117:G117"/>
  </mergeCells>
  <pageMargins left="0.2" right="0.2" top="0.5" bottom="0.5" header="0.3" footer="0.3"/>
  <pageSetup scale="88" fitToHeight="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opLeftCell="A100" workbookViewId="0">
      <selection activeCell="C53" sqref="C53"/>
    </sheetView>
  </sheetViews>
  <sheetFormatPr defaultRowHeight="15" x14ac:dyDescent="0.25"/>
  <cols>
    <col min="1" max="1" width="34.5703125" bestFit="1" customWidth="1"/>
    <col min="2" max="2" width="15.42578125" bestFit="1" customWidth="1"/>
    <col min="3" max="3" width="13.140625" customWidth="1"/>
    <col min="5" max="5" width="8.42578125" bestFit="1" customWidth="1"/>
    <col min="6" max="6" width="10.5703125" style="31" bestFit="1" customWidth="1"/>
    <col min="7" max="7" width="11" customWidth="1"/>
    <col min="8" max="8" width="15.7109375" style="14" bestFit="1" customWidth="1"/>
  </cols>
  <sheetData>
    <row r="1" spans="1:8" ht="18.75" x14ac:dyDescent="0.3">
      <c r="A1" s="2" t="s">
        <v>0</v>
      </c>
      <c r="F1" s="45"/>
    </row>
    <row r="2" spans="1:8" ht="18.75" x14ac:dyDescent="0.3">
      <c r="A2" s="2" t="s">
        <v>32</v>
      </c>
    </row>
    <row r="3" spans="1:8" ht="18.75" x14ac:dyDescent="0.3">
      <c r="A3" s="2"/>
    </row>
    <row r="4" spans="1:8" ht="15.75" x14ac:dyDescent="0.25">
      <c r="A4" s="6"/>
      <c r="B4" s="6" t="s">
        <v>43</v>
      </c>
      <c r="C4" s="6" t="s">
        <v>44</v>
      </c>
    </row>
    <row r="5" spans="1:8" ht="31.5" x14ac:dyDescent="0.25">
      <c r="A5" s="8" t="s">
        <v>70</v>
      </c>
      <c r="B5" s="7">
        <v>44013</v>
      </c>
      <c r="C5" s="7">
        <v>45107</v>
      </c>
    </row>
    <row r="6" spans="1:8" ht="15.75" x14ac:dyDescent="0.25">
      <c r="A6" s="1"/>
      <c r="B6" s="6"/>
      <c r="C6" s="6"/>
    </row>
    <row r="7" spans="1:8" ht="15.75" x14ac:dyDescent="0.25">
      <c r="A7" s="6" t="s">
        <v>45</v>
      </c>
      <c r="B7" s="6"/>
      <c r="C7" s="43">
        <v>450000</v>
      </c>
    </row>
    <row r="8" spans="1:8" ht="15.75" x14ac:dyDescent="0.25">
      <c r="A8" s="6" t="s">
        <v>46</v>
      </c>
      <c r="B8" s="6"/>
      <c r="C8" s="17" t="s">
        <v>71</v>
      </c>
    </row>
    <row r="9" spans="1:8" x14ac:dyDescent="0.25">
      <c r="A9" s="1" t="s">
        <v>14</v>
      </c>
    </row>
    <row r="10" spans="1:8" ht="45.75" customHeight="1" x14ac:dyDescent="0.25">
      <c r="A10" s="56" t="s">
        <v>59</v>
      </c>
      <c r="B10" s="56"/>
      <c r="C10" s="56"/>
      <c r="D10" s="56"/>
      <c r="E10" s="56"/>
      <c r="F10" s="56"/>
      <c r="G10" s="56"/>
    </row>
    <row r="11" spans="1:8" x14ac:dyDescent="0.25">
      <c r="H11" s="14" t="s">
        <v>35</v>
      </c>
    </row>
    <row r="12" spans="1:8" ht="30" x14ac:dyDescent="0.25">
      <c r="A12" s="21" t="s">
        <v>47</v>
      </c>
      <c r="B12" s="21" t="s">
        <v>2</v>
      </c>
      <c r="C12" s="21" t="s">
        <v>33</v>
      </c>
      <c r="D12" s="21" t="s">
        <v>3</v>
      </c>
      <c r="E12" s="26" t="s">
        <v>53</v>
      </c>
      <c r="F12" s="32" t="s">
        <v>34</v>
      </c>
    </row>
    <row r="13" spans="1:8" x14ac:dyDescent="0.25">
      <c r="A13" s="5" t="s">
        <v>72</v>
      </c>
      <c r="B13" s="5" t="s">
        <v>73</v>
      </c>
      <c r="C13" s="13">
        <v>150000</v>
      </c>
      <c r="D13" s="12">
        <v>0.2</v>
      </c>
      <c r="E13" s="12">
        <v>1</v>
      </c>
      <c r="F13" s="31">
        <f>C13*D13*E13</f>
        <v>30000</v>
      </c>
    </row>
    <row r="14" spans="1:8" x14ac:dyDescent="0.25">
      <c r="A14" s="5" t="s">
        <v>74</v>
      </c>
      <c r="B14" s="5" t="s">
        <v>75</v>
      </c>
      <c r="C14" s="13">
        <v>125000</v>
      </c>
      <c r="D14" s="12">
        <v>0.1</v>
      </c>
      <c r="E14" s="12">
        <v>1</v>
      </c>
      <c r="F14" s="31">
        <f t="shared" ref="F14:F22" si="0">C14*D14*E14</f>
        <v>12500</v>
      </c>
    </row>
    <row r="15" spans="1:8" x14ac:dyDescent="0.25">
      <c r="A15" s="5" t="s">
        <v>76</v>
      </c>
      <c r="B15" s="5" t="s">
        <v>77</v>
      </c>
      <c r="C15" s="13">
        <v>60000</v>
      </c>
      <c r="D15" s="12">
        <v>0.25</v>
      </c>
      <c r="E15" s="12">
        <f>6/12</f>
        <v>0.5</v>
      </c>
      <c r="F15" s="31">
        <f t="shared" si="0"/>
        <v>7500</v>
      </c>
    </row>
    <row r="16" spans="1:8" x14ac:dyDescent="0.25">
      <c r="A16" s="5" t="s">
        <v>78</v>
      </c>
      <c r="B16" s="5" t="s">
        <v>79</v>
      </c>
      <c r="C16" s="13">
        <v>50000</v>
      </c>
      <c r="D16" s="12">
        <v>1</v>
      </c>
      <c r="E16" s="12">
        <f>10/12</f>
        <v>0.83333333333333337</v>
      </c>
      <c r="F16" s="31">
        <f t="shared" si="0"/>
        <v>41666.666666666672</v>
      </c>
    </row>
    <row r="17" spans="1:8" x14ac:dyDescent="0.25">
      <c r="A17" s="5"/>
      <c r="B17" s="5"/>
      <c r="C17" s="13"/>
      <c r="D17" s="12"/>
      <c r="E17" s="12"/>
      <c r="F17" s="31">
        <f t="shared" si="0"/>
        <v>0</v>
      </c>
    </row>
    <row r="18" spans="1:8" x14ac:dyDescent="0.25">
      <c r="A18" s="5"/>
      <c r="B18" s="5"/>
      <c r="C18" s="13"/>
      <c r="D18" s="12"/>
      <c r="E18" s="12"/>
      <c r="F18" s="31">
        <f t="shared" si="0"/>
        <v>0</v>
      </c>
    </row>
    <row r="19" spans="1:8" x14ac:dyDescent="0.25">
      <c r="A19" s="5"/>
      <c r="B19" s="5"/>
      <c r="C19" s="13"/>
      <c r="D19" s="12"/>
      <c r="E19" s="12"/>
      <c r="F19" s="31">
        <f t="shared" si="0"/>
        <v>0</v>
      </c>
    </row>
    <row r="20" spans="1:8" x14ac:dyDescent="0.25">
      <c r="A20" s="5"/>
      <c r="B20" s="5"/>
      <c r="C20" s="13"/>
      <c r="D20" s="12"/>
      <c r="E20" s="12"/>
      <c r="F20" s="31">
        <f t="shared" si="0"/>
        <v>0</v>
      </c>
    </row>
    <row r="21" spans="1:8" x14ac:dyDescent="0.25">
      <c r="A21" s="5"/>
      <c r="B21" s="5"/>
      <c r="C21" s="13"/>
      <c r="D21" s="12"/>
      <c r="E21" s="12"/>
      <c r="F21" s="31">
        <f t="shared" si="0"/>
        <v>0</v>
      </c>
    </row>
    <row r="22" spans="1:8" x14ac:dyDescent="0.25">
      <c r="A22" s="23"/>
      <c r="B22" s="23"/>
      <c r="C22" s="24"/>
      <c r="D22" s="25"/>
      <c r="E22" s="25"/>
      <c r="F22" s="33">
        <f t="shared" si="0"/>
        <v>0</v>
      </c>
    </row>
    <row r="23" spans="1:8" x14ac:dyDescent="0.25">
      <c r="A23" s="22" t="s">
        <v>51</v>
      </c>
      <c r="B23" s="18"/>
      <c r="C23" s="19"/>
      <c r="D23" s="20"/>
      <c r="E23" s="20"/>
      <c r="F23" s="34">
        <f>SUM(F13:F22)</f>
        <v>91666.666666666672</v>
      </c>
    </row>
    <row r="24" spans="1:8" ht="41.25" customHeight="1" x14ac:dyDescent="0.25">
      <c r="A24" s="57" t="s">
        <v>68</v>
      </c>
      <c r="B24" s="56"/>
      <c r="C24" s="56"/>
      <c r="D24" s="56"/>
      <c r="E24" s="42">
        <f>[1]Sheet1!$B$21</f>
        <v>203700</v>
      </c>
      <c r="F24" s="39"/>
    </row>
    <row r="25" spans="1:8" s="18" customFormat="1" x14ac:dyDescent="0.25">
      <c r="A25" s="18" t="s">
        <v>69</v>
      </c>
      <c r="C25" s="19"/>
      <c r="D25" s="20"/>
      <c r="E25" s="20"/>
      <c r="F25" s="35"/>
      <c r="H25" s="19"/>
    </row>
    <row r="26" spans="1:8" s="18" customFormat="1" ht="30" x14ac:dyDescent="0.25">
      <c r="A26" s="27" t="s">
        <v>48</v>
      </c>
      <c r="B26" s="27" t="s">
        <v>2</v>
      </c>
      <c r="C26" s="28" t="s">
        <v>33</v>
      </c>
      <c r="D26" s="29" t="s">
        <v>3</v>
      </c>
      <c r="E26" s="26" t="s">
        <v>53</v>
      </c>
      <c r="F26" s="32" t="s">
        <v>50</v>
      </c>
      <c r="H26" s="19"/>
    </row>
    <row r="27" spans="1:8" s="18" customFormat="1" x14ac:dyDescent="0.25">
      <c r="A27" s="5" t="s">
        <v>80</v>
      </c>
      <c r="B27" s="18" t="s">
        <v>49</v>
      </c>
      <c r="C27" s="13">
        <v>48000</v>
      </c>
      <c r="D27" s="12">
        <v>0.5</v>
      </c>
      <c r="E27" s="12">
        <v>1</v>
      </c>
      <c r="F27" s="35">
        <f>C27*D27*E27</f>
        <v>24000</v>
      </c>
      <c r="H27" s="19"/>
    </row>
    <row r="28" spans="1:8" s="18" customFormat="1" x14ac:dyDescent="0.25">
      <c r="A28" s="5" t="s">
        <v>81</v>
      </c>
      <c r="B28" s="18" t="s">
        <v>49</v>
      </c>
      <c r="C28" s="13">
        <v>48000</v>
      </c>
      <c r="D28" s="12">
        <v>0.5</v>
      </c>
      <c r="E28" s="12">
        <f>6/12</f>
        <v>0.5</v>
      </c>
      <c r="F28" s="35">
        <f>C28*D28*E28</f>
        <v>12000</v>
      </c>
      <c r="H28" s="19"/>
    </row>
    <row r="29" spans="1:8" s="18" customFormat="1" x14ac:dyDescent="0.25">
      <c r="A29" s="5"/>
      <c r="B29" s="18" t="s">
        <v>49</v>
      </c>
      <c r="C29" s="13"/>
      <c r="D29" s="12"/>
      <c r="E29" s="12"/>
      <c r="F29" s="35">
        <f t="shared" ref="F29:F30" si="1">C29*D29*E29</f>
        <v>0</v>
      </c>
      <c r="H29" s="19"/>
    </row>
    <row r="30" spans="1:8" s="18" customFormat="1" x14ac:dyDescent="0.25">
      <c r="A30" s="23"/>
      <c r="B30" s="4" t="s">
        <v>49</v>
      </c>
      <c r="C30" s="24"/>
      <c r="D30" s="25"/>
      <c r="E30" s="25"/>
      <c r="F30" s="35">
        <f t="shared" si="1"/>
        <v>0</v>
      </c>
      <c r="H30" s="19"/>
    </row>
    <row r="31" spans="1:8" s="18" customFormat="1" x14ac:dyDescent="0.25">
      <c r="A31" s="22" t="s">
        <v>52</v>
      </c>
      <c r="C31" s="19"/>
      <c r="D31" s="20"/>
      <c r="E31" s="20"/>
      <c r="F31" s="36">
        <f>SUM(F27:F30)</f>
        <v>36000</v>
      </c>
      <c r="H31" s="19"/>
    </row>
    <row r="32" spans="1:8" s="18" customFormat="1" x14ac:dyDescent="0.25">
      <c r="C32" s="19"/>
      <c r="D32" s="20"/>
      <c r="E32" s="20"/>
      <c r="F32" s="35"/>
      <c r="H32" s="19"/>
    </row>
    <row r="33" spans="1:8" s="18" customFormat="1" ht="30" x14ac:dyDescent="0.25">
      <c r="A33" s="27" t="s">
        <v>54</v>
      </c>
      <c r="B33" s="27" t="s">
        <v>2</v>
      </c>
      <c r="C33" s="28" t="s">
        <v>33</v>
      </c>
      <c r="D33" s="29" t="s">
        <v>3</v>
      </c>
      <c r="E33" s="26" t="s">
        <v>53</v>
      </c>
      <c r="F33" s="32" t="s">
        <v>50</v>
      </c>
      <c r="H33" s="19"/>
    </row>
    <row r="34" spans="1:8" s="18" customFormat="1" x14ac:dyDescent="0.25">
      <c r="A34" s="5" t="s">
        <v>80</v>
      </c>
      <c r="B34" s="18" t="s">
        <v>55</v>
      </c>
      <c r="C34" s="13">
        <f>10.9*2080</f>
        <v>22672</v>
      </c>
      <c r="D34" s="12">
        <v>0.5</v>
      </c>
      <c r="E34" s="12">
        <v>1</v>
      </c>
      <c r="F34" s="35">
        <f>C34*D34*E34</f>
        <v>11336</v>
      </c>
      <c r="H34" s="19"/>
    </row>
    <row r="35" spans="1:8" s="18" customFormat="1" x14ac:dyDescent="0.25">
      <c r="A35" s="5" t="s">
        <v>81</v>
      </c>
      <c r="B35" s="18" t="s">
        <v>55</v>
      </c>
      <c r="C35" s="13">
        <f>10.9*2080</f>
        <v>22672</v>
      </c>
      <c r="D35" s="12">
        <v>0.5</v>
      </c>
      <c r="E35" s="12">
        <v>1</v>
      </c>
      <c r="F35" s="35">
        <f t="shared" ref="F35:F39" si="2">C35*D35*E35</f>
        <v>11336</v>
      </c>
      <c r="H35" s="19"/>
    </row>
    <row r="36" spans="1:8" s="18" customFormat="1" x14ac:dyDescent="0.25">
      <c r="A36" s="5"/>
      <c r="B36" s="18" t="s">
        <v>55</v>
      </c>
      <c r="C36" s="13"/>
      <c r="D36" s="12"/>
      <c r="E36" s="12"/>
      <c r="F36" s="35">
        <f t="shared" si="2"/>
        <v>0</v>
      </c>
      <c r="H36" s="19"/>
    </row>
    <row r="37" spans="1:8" s="18" customFormat="1" x14ac:dyDescent="0.25">
      <c r="A37" s="5"/>
      <c r="B37" s="18" t="s">
        <v>55</v>
      </c>
      <c r="C37" s="13"/>
      <c r="D37" s="12"/>
      <c r="E37" s="12"/>
      <c r="F37" s="35">
        <f t="shared" si="2"/>
        <v>0</v>
      </c>
      <c r="H37" s="19"/>
    </row>
    <row r="38" spans="1:8" s="18" customFormat="1" x14ac:dyDescent="0.25">
      <c r="A38" s="5"/>
      <c r="B38" s="18" t="s">
        <v>55</v>
      </c>
      <c r="C38" s="13"/>
      <c r="D38" s="12"/>
      <c r="E38" s="12"/>
      <c r="F38" s="35">
        <f t="shared" si="2"/>
        <v>0</v>
      </c>
      <c r="H38" s="19"/>
    </row>
    <row r="39" spans="1:8" s="18" customFormat="1" x14ac:dyDescent="0.25">
      <c r="A39" s="23"/>
      <c r="B39" s="4" t="s">
        <v>55</v>
      </c>
      <c r="C39" s="24"/>
      <c r="D39" s="25"/>
      <c r="E39" s="25"/>
      <c r="F39" s="35">
        <f t="shared" si="2"/>
        <v>0</v>
      </c>
      <c r="H39" s="19"/>
    </row>
    <row r="40" spans="1:8" s="18" customFormat="1" x14ac:dyDescent="0.25">
      <c r="A40" s="22" t="s">
        <v>56</v>
      </c>
      <c r="C40" s="19"/>
      <c r="D40" s="20"/>
      <c r="E40" s="20"/>
      <c r="F40" s="36">
        <f>SUM(F34:F39)</f>
        <v>22672</v>
      </c>
      <c r="H40" s="19"/>
    </row>
    <row r="41" spans="1:8" s="18" customFormat="1" ht="16.5" customHeight="1" x14ac:dyDescent="0.25">
      <c r="C41" s="19"/>
      <c r="D41" s="20"/>
      <c r="E41" s="20"/>
      <c r="F41" s="35"/>
      <c r="H41" s="19"/>
    </row>
    <row r="42" spans="1:8" s="18" customFormat="1" ht="30" x14ac:dyDescent="0.25">
      <c r="A42" s="27" t="s">
        <v>57</v>
      </c>
      <c r="B42" s="27" t="s">
        <v>2</v>
      </c>
      <c r="C42" s="28" t="s">
        <v>33</v>
      </c>
      <c r="D42" s="29" t="s">
        <v>3</v>
      </c>
      <c r="E42" s="26" t="s">
        <v>53</v>
      </c>
      <c r="F42" s="32" t="s">
        <v>50</v>
      </c>
      <c r="H42" s="19"/>
    </row>
    <row r="43" spans="1:8" s="18" customFormat="1" x14ac:dyDescent="0.25">
      <c r="A43" s="5" t="s">
        <v>82</v>
      </c>
      <c r="B43" s="18" t="s">
        <v>57</v>
      </c>
      <c r="C43" s="13">
        <v>50000</v>
      </c>
      <c r="D43" s="12">
        <v>0.75</v>
      </c>
      <c r="E43" s="12">
        <v>1</v>
      </c>
      <c r="F43" s="35">
        <f>C43*D43*E43</f>
        <v>37500</v>
      </c>
      <c r="H43" s="19"/>
    </row>
    <row r="44" spans="1:8" s="18" customFormat="1" x14ac:dyDescent="0.25">
      <c r="A44" s="23"/>
      <c r="B44" s="4" t="s">
        <v>57</v>
      </c>
      <c r="C44" s="24"/>
      <c r="D44" s="25"/>
      <c r="E44" s="25"/>
      <c r="F44" s="35">
        <f t="shared" ref="F44" si="3">C44*D44*E44</f>
        <v>0</v>
      </c>
      <c r="H44" s="19"/>
    </row>
    <row r="45" spans="1:8" s="18" customFormat="1" x14ac:dyDescent="0.25">
      <c r="A45" s="22" t="s">
        <v>58</v>
      </c>
      <c r="C45" s="19"/>
      <c r="D45" s="20"/>
      <c r="E45" s="20"/>
      <c r="F45" s="36">
        <f>SUM(F43:F44)</f>
        <v>37500</v>
      </c>
      <c r="H45" s="19"/>
    </row>
    <row r="46" spans="1:8" s="18" customFormat="1" x14ac:dyDescent="0.25">
      <c r="A46" s="22"/>
      <c r="C46" s="19"/>
      <c r="D46" s="20"/>
      <c r="E46" s="20"/>
      <c r="F46" s="35"/>
      <c r="H46" s="19"/>
    </row>
    <row r="47" spans="1:8" x14ac:dyDescent="0.25">
      <c r="A47" s="1" t="s">
        <v>60</v>
      </c>
      <c r="H47" s="30">
        <f>F31+F40+F45+F23</f>
        <v>187838.66666666669</v>
      </c>
    </row>
    <row r="49" spans="1:8" x14ac:dyDescent="0.25">
      <c r="A49" s="1" t="s">
        <v>61</v>
      </c>
      <c r="B49" t="s">
        <v>66</v>
      </c>
      <c r="C49" s="40">
        <f>[1]Sheet1!$C$5</f>
        <v>0.41</v>
      </c>
      <c r="F49" s="36">
        <f>F23*C49</f>
        <v>37583.333333333336</v>
      </c>
    </row>
    <row r="50" spans="1:8" x14ac:dyDescent="0.25">
      <c r="A50" s="1" t="s">
        <v>62</v>
      </c>
      <c r="B50" t="s">
        <v>66</v>
      </c>
      <c r="C50" s="41">
        <f>[1]Sheet1!$C$8</f>
        <v>8.0000000000000002E-3</v>
      </c>
      <c r="F50" s="36">
        <f>F31*C50</f>
        <v>288</v>
      </c>
    </row>
    <row r="51" spans="1:8" x14ac:dyDescent="0.25">
      <c r="A51" s="1" t="s">
        <v>63</v>
      </c>
      <c r="B51" t="s">
        <v>66</v>
      </c>
      <c r="C51" s="41">
        <f>[1]Sheet1!$C$9</f>
        <v>5.1999999999999998E-2</v>
      </c>
      <c r="F51" s="36">
        <f>F40*C51</f>
        <v>1178.944</v>
      </c>
    </row>
    <row r="52" spans="1:8" x14ac:dyDescent="0.25">
      <c r="A52" s="1" t="s">
        <v>64</v>
      </c>
      <c r="B52" t="s">
        <v>66</v>
      </c>
      <c r="C52" s="41">
        <f>[1]Sheet1!$C$10</f>
        <v>0.192</v>
      </c>
      <c r="F52" s="36">
        <f>F45*C52</f>
        <v>7200</v>
      </c>
    </row>
    <row r="53" spans="1:8" x14ac:dyDescent="0.25">
      <c r="A53" s="1" t="s">
        <v>65</v>
      </c>
      <c r="B53" s="1"/>
      <c r="H53" s="30">
        <f>SUM(F49:F52)</f>
        <v>46250.277333333339</v>
      </c>
    </row>
    <row r="55" spans="1:8" ht="30" x14ac:dyDescent="0.25">
      <c r="A55" s="11" t="s">
        <v>4</v>
      </c>
      <c r="B55" s="44" t="s">
        <v>83</v>
      </c>
      <c r="C55" s="11"/>
      <c r="D55" s="56" t="s">
        <v>38</v>
      </c>
      <c r="E55" s="56"/>
      <c r="F55" s="56"/>
      <c r="G55" s="56"/>
      <c r="H55" s="13">
        <f>2*2*1500</f>
        <v>6000</v>
      </c>
    </row>
    <row r="57" spans="1:8" ht="30.75" customHeight="1" x14ac:dyDescent="0.25">
      <c r="A57" s="56" t="s">
        <v>36</v>
      </c>
      <c r="B57" s="56"/>
      <c r="C57" s="56"/>
      <c r="D57" s="56"/>
      <c r="E57" s="56"/>
      <c r="F57" s="56"/>
      <c r="G57" s="56"/>
      <c r="H57" s="13">
        <v>2500</v>
      </c>
    </row>
    <row r="60" spans="1:8" ht="28.5" customHeight="1" x14ac:dyDescent="0.25">
      <c r="A60" s="56" t="s">
        <v>37</v>
      </c>
      <c r="B60" s="56"/>
      <c r="C60" s="56"/>
      <c r="D60" s="56"/>
      <c r="E60" s="56"/>
      <c r="F60" s="56"/>
      <c r="G60" s="56"/>
      <c r="H60" s="13">
        <v>0</v>
      </c>
    </row>
    <row r="63" spans="1:8" x14ac:dyDescent="0.25">
      <c r="A63" s="1" t="s">
        <v>15</v>
      </c>
    </row>
    <row r="64" spans="1:8" ht="15" customHeight="1" x14ac:dyDescent="0.25">
      <c r="A64" s="56" t="s">
        <v>5</v>
      </c>
      <c r="B64" s="56"/>
      <c r="C64" s="56"/>
      <c r="D64" s="56"/>
      <c r="E64" s="56"/>
      <c r="F64" s="56"/>
      <c r="G64" s="56"/>
    </row>
    <row r="66" spans="1:8" ht="27" customHeight="1" x14ac:dyDescent="0.25">
      <c r="A66" s="56" t="s">
        <v>6</v>
      </c>
      <c r="B66" s="56"/>
      <c r="C66" s="56"/>
      <c r="D66" s="56"/>
      <c r="E66" s="56"/>
      <c r="F66" s="56"/>
      <c r="G66" s="56"/>
      <c r="H66" s="13">
        <f>250*12</f>
        <v>3000</v>
      </c>
    </row>
    <row r="68" spans="1:8" ht="29.25" customHeight="1" x14ac:dyDescent="0.25">
      <c r="A68" s="56" t="s">
        <v>11</v>
      </c>
      <c r="B68" s="56"/>
      <c r="C68" s="56"/>
      <c r="D68" s="56"/>
      <c r="E68" s="56"/>
      <c r="F68" s="56"/>
      <c r="G68" s="56"/>
      <c r="H68" s="13">
        <v>8000</v>
      </c>
    </row>
    <row r="70" spans="1:8" ht="15" customHeight="1" x14ac:dyDescent="0.25">
      <c r="A70" s="56" t="s">
        <v>7</v>
      </c>
      <c r="B70" s="56"/>
      <c r="C70" s="56"/>
      <c r="D70" s="56"/>
      <c r="E70" s="56"/>
      <c r="F70" s="56"/>
      <c r="G70" s="56"/>
      <c r="H70" s="13">
        <v>2500</v>
      </c>
    </row>
    <row r="72" spans="1:8" x14ac:dyDescent="0.25">
      <c r="A72" s="56" t="s">
        <v>27</v>
      </c>
      <c r="B72" s="56"/>
      <c r="C72" s="56"/>
      <c r="D72" s="56"/>
      <c r="E72" s="56"/>
      <c r="F72" s="56"/>
      <c r="G72" s="56"/>
      <c r="H72" s="13">
        <v>1500</v>
      </c>
    </row>
    <row r="74" spans="1:8" x14ac:dyDescent="0.25">
      <c r="A74" s="1" t="s">
        <v>16</v>
      </c>
    </row>
    <row r="75" spans="1:8" ht="15" customHeight="1" x14ac:dyDescent="0.25">
      <c r="A75" s="56" t="s">
        <v>8</v>
      </c>
      <c r="B75" s="56"/>
      <c r="C75" s="56"/>
      <c r="D75" s="56"/>
      <c r="E75" s="56"/>
      <c r="F75" s="56"/>
      <c r="G75" s="56"/>
    </row>
    <row r="77" spans="1:8" ht="27.75" customHeight="1" x14ac:dyDescent="0.25">
      <c r="A77" s="56" t="s">
        <v>9</v>
      </c>
      <c r="B77" s="56"/>
      <c r="C77" s="56"/>
      <c r="D77" s="56"/>
      <c r="E77" s="56"/>
      <c r="F77" s="56"/>
      <c r="G77" s="56"/>
      <c r="H77" s="13">
        <f>50*3*12</f>
        <v>1800</v>
      </c>
    </row>
    <row r="79" spans="1:8" ht="15" customHeight="1" x14ac:dyDescent="0.25">
      <c r="A79" s="56" t="s">
        <v>10</v>
      </c>
      <c r="B79" s="56"/>
      <c r="C79" s="56"/>
      <c r="D79" s="56"/>
      <c r="E79" s="56"/>
      <c r="F79" s="56"/>
      <c r="G79" s="56"/>
      <c r="H79" s="13">
        <v>0</v>
      </c>
    </row>
    <row r="81" spans="1:8" x14ac:dyDescent="0.25">
      <c r="A81" s="56" t="s">
        <v>28</v>
      </c>
      <c r="B81" s="56"/>
      <c r="C81" s="56"/>
      <c r="D81" s="56"/>
      <c r="E81" s="56"/>
      <c r="F81" s="56"/>
      <c r="G81" s="56"/>
      <c r="H81" s="13">
        <v>0</v>
      </c>
    </row>
    <row r="83" spans="1:8" ht="15" customHeight="1" x14ac:dyDescent="0.25">
      <c r="A83" s="56" t="s">
        <v>12</v>
      </c>
      <c r="B83" s="56"/>
      <c r="C83" s="56"/>
      <c r="D83" s="56"/>
      <c r="E83" s="56"/>
      <c r="F83" s="56"/>
      <c r="G83" s="56"/>
      <c r="H83" s="13">
        <v>3500</v>
      </c>
    </row>
    <row r="85" spans="1:8" x14ac:dyDescent="0.25">
      <c r="A85" s="56" t="s">
        <v>13</v>
      </c>
      <c r="B85" s="56"/>
      <c r="C85" s="56"/>
      <c r="D85" s="56"/>
      <c r="E85" s="56"/>
      <c r="F85" s="56"/>
      <c r="G85" s="56"/>
      <c r="H85" s="13">
        <v>0</v>
      </c>
    </row>
    <row r="87" spans="1:8" ht="15" customHeight="1" x14ac:dyDescent="0.25">
      <c r="A87" s="56" t="s">
        <v>26</v>
      </c>
      <c r="B87" s="56"/>
      <c r="C87" s="56"/>
      <c r="D87" s="56"/>
      <c r="E87" s="56"/>
      <c r="F87" s="56"/>
      <c r="G87" s="56"/>
      <c r="H87" s="13">
        <v>0</v>
      </c>
    </row>
    <row r="89" spans="1:8" x14ac:dyDescent="0.25">
      <c r="A89" s="1" t="s">
        <v>17</v>
      </c>
    </row>
    <row r="90" spans="1:8" ht="15" customHeight="1" x14ac:dyDescent="0.25">
      <c r="A90" s="56" t="s">
        <v>18</v>
      </c>
      <c r="B90" s="56"/>
      <c r="C90" s="56"/>
      <c r="D90" s="56"/>
      <c r="E90" s="56"/>
      <c r="F90" s="56"/>
      <c r="G90" s="56"/>
      <c r="H90" s="13">
        <v>0</v>
      </c>
    </row>
    <row r="93" spans="1:8" x14ac:dyDescent="0.25">
      <c r="A93" s="1" t="s">
        <v>19</v>
      </c>
    </row>
    <row r="94" spans="1:8" ht="27" customHeight="1" x14ac:dyDescent="0.25">
      <c r="A94" s="56" t="s">
        <v>20</v>
      </c>
      <c r="B94" s="56"/>
      <c r="C94" s="56"/>
      <c r="D94" s="56"/>
      <c r="E94" s="56"/>
      <c r="F94" s="56"/>
      <c r="G94" s="56"/>
      <c r="H94" s="13">
        <v>0</v>
      </c>
    </row>
    <row r="96" spans="1:8" ht="45" customHeight="1" x14ac:dyDescent="0.25">
      <c r="A96" s="56" t="s">
        <v>29</v>
      </c>
      <c r="B96" s="56"/>
      <c r="C96" s="56"/>
      <c r="D96" s="56"/>
      <c r="E96" s="56"/>
      <c r="F96" s="56"/>
      <c r="G96" s="56"/>
    </row>
    <row r="97" spans="1:8" ht="15" customHeight="1" x14ac:dyDescent="0.25">
      <c r="A97" s="56" t="s">
        <v>21</v>
      </c>
      <c r="B97" s="56"/>
      <c r="C97" s="56"/>
      <c r="D97" s="56"/>
      <c r="E97" s="56"/>
      <c r="F97" s="56"/>
      <c r="G97" s="56"/>
    </row>
    <row r="99" spans="1:8" x14ac:dyDescent="0.25">
      <c r="A99" t="s">
        <v>1</v>
      </c>
      <c r="B99" t="s">
        <v>2</v>
      </c>
      <c r="C99" t="s">
        <v>22</v>
      </c>
    </row>
    <row r="100" spans="1:8" x14ac:dyDescent="0.25">
      <c r="A100" s="5" t="s">
        <v>84</v>
      </c>
      <c r="B100" s="5" t="s">
        <v>85</v>
      </c>
      <c r="C100" s="46">
        <v>5000</v>
      </c>
    </row>
    <row r="101" spans="1:8" x14ac:dyDescent="0.25">
      <c r="A101" s="5"/>
      <c r="B101" s="5"/>
      <c r="C101" s="5"/>
    </row>
    <row r="102" spans="1:8" x14ac:dyDescent="0.25">
      <c r="A102" s="5"/>
      <c r="B102" s="5"/>
      <c r="C102" s="5"/>
    </row>
    <row r="103" spans="1:8" x14ac:dyDescent="0.25">
      <c r="A103" s="5"/>
      <c r="B103" s="5"/>
      <c r="C103" s="5"/>
    </row>
    <row r="104" spans="1:8" x14ac:dyDescent="0.25">
      <c r="A104" s="1" t="s">
        <v>39</v>
      </c>
      <c r="C104">
        <f>SUM(C100:C103)</f>
        <v>5000</v>
      </c>
      <c r="H104" s="15">
        <f>C104</f>
        <v>5000</v>
      </c>
    </row>
    <row r="106" spans="1:8" ht="27.75" customHeight="1" x14ac:dyDescent="0.25">
      <c r="A106" s="56" t="s">
        <v>30</v>
      </c>
      <c r="B106" s="56"/>
      <c r="C106" s="56"/>
      <c r="D106" s="56"/>
      <c r="E106" s="56"/>
      <c r="F106" s="56"/>
      <c r="G106" s="56"/>
    </row>
    <row r="107" spans="1:8" x14ac:dyDescent="0.25">
      <c r="A107" t="s">
        <v>23</v>
      </c>
    </row>
    <row r="109" spans="1:8" x14ac:dyDescent="0.25">
      <c r="A109" t="s">
        <v>1</v>
      </c>
      <c r="B109" t="s">
        <v>24</v>
      </c>
      <c r="C109" t="s">
        <v>22</v>
      </c>
    </row>
    <row r="110" spans="1:8" x14ac:dyDescent="0.25">
      <c r="A110" s="5" t="s">
        <v>86</v>
      </c>
      <c r="B110" s="5" t="s">
        <v>87</v>
      </c>
      <c r="C110" s="47">
        <v>175000</v>
      </c>
    </row>
    <row r="111" spans="1:8" x14ac:dyDescent="0.25">
      <c r="A111" s="5"/>
      <c r="B111" s="5"/>
      <c r="C111" s="5"/>
    </row>
    <row r="112" spans="1:8" x14ac:dyDescent="0.25">
      <c r="A112" s="5"/>
      <c r="B112" s="5"/>
      <c r="C112" s="5"/>
    </row>
    <row r="113" spans="1:8" x14ac:dyDescent="0.25">
      <c r="A113" s="5"/>
      <c r="B113" s="5"/>
      <c r="C113" s="5"/>
    </row>
    <row r="114" spans="1:8" x14ac:dyDescent="0.25">
      <c r="A114" s="5"/>
      <c r="B114" s="5"/>
      <c r="C114" s="5"/>
    </row>
    <row r="115" spans="1:8" x14ac:dyDescent="0.25">
      <c r="A115" s="1" t="s">
        <v>40</v>
      </c>
      <c r="C115">
        <f>SUM(C110:C114)</f>
        <v>175000</v>
      </c>
      <c r="H115" s="15">
        <f>C115</f>
        <v>175000</v>
      </c>
    </row>
    <row r="117" spans="1:8" ht="15" customHeight="1" x14ac:dyDescent="0.25">
      <c r="A117" s="56" t="s">
        <v>31</v>
      </c>
      <c r="B117" s="56"/>
      <c r="C117" s="56"/>
      <c r="D117" s="56"/>
      <c r="E117" s="56"/>
      <c r="F117" s="56"/>
      <c r="G117" s="56"/>
    </row>
    <row r="118" spans="1:8" ht="15" customHeight="1" x14ac:dyDescent="0.25">
      <c r="A118" s="56" t="s">
        <v>25</v>
      </c>
      <c r="B118" s="56"/>
      <c r="C118" s="56"/>
      <c r="D118" s="56"/>
      <c r="E118" s="56"/>
      <c r="F118" s="56"/>
      <c r="G118" s="56"/>
      <c r="H118" s="13">
        <v>0</v>
      </c>
    </row>
    <row r="121" spans="1:8" ht="15.75" x14ac:dyDescent="0.25">
      <c r="A121" s="6" t="s">
        <v>41</v>
      </c>
      <c r="B121" s="10"/>
      <c r="C121" s="10"/>
      <c r="D121" s="10"/>
      <c r="E121" s="10"/>
      <c r="F121" s="37"/>
      <c r="G121" s="10"/>
      <c r="H121" s="16">
        <f>SUM(H43:H120)</f>
        <v>442888.94400000002</v>
      </c>
    </row>
    <row r="122" spans="1:8" ht="30.75" customHeight="1" x14ac:dyDescent="0.25">
      <c r="A122" s="56" t="s">
        <v>67</v>
      </c>
      <c r="B122" s="56"/>
      <c r="C122" s="56"/>
      <c r="D122" s="56"/>
      <c r="E122" s="56"/>
      <c r="F122" s="56"/>
      <c r="G122" s="56"/>
    </row>
    <row r="124" spans="1:8" x14ac:dyDescent="0.25">
      <c r="A124" s="9" t="s">
        <v>42</v>
      </c>
    </row>
    <row r="125" spans="1:8" ht="15.75" x14ac:dyDescent="0.25">
      <c r="D125" s="6"/>
      <c r="E125" s="6"/>
      <c r="F125" s="38"/>
    </row>
    <row r="126" spans="1:8" ht="15.75" x14ac:dyDescent="0.25">
      <c r="D126" s="6"/>
      <c r="E126" s="6"/>
      <c r="F126" s="38"/>
    </row>
    <row r="127" spans="1:8" ht="15.75" x14ac:dyDescent="0.25">
      <c r="D127" s="6"/>
      <c r="E127" s="6"/>
      <c r="F127" s="38"/>
    </row>
    <row r="128" spans="1:8" ht="15.75" x14ac:dyDescent="0.25">
      <c r="D128" s="6"/>
      <c r="E128" s="6"/>
      <c r="F128" s="38"/>
    </row>
    <row r="129" spans="4:6" ht="15.75" x14ac:dyDescent="0.25">
      <c r="D129" s="6"/>
      <c r="E129" s="6"/>
      <c r="F129" s="38"/>
    </row>
  </sheetData>
  <protectedRanges>
    <protectedRange sqref="H118" name="Equipment"/>
    <protectedRange sqref="A110:C114" name="subcontractors"/>
    <protectedRange sqref="A100:C103" name="Consultants"/>
    <protectedRange sqref="H55:H94" name="Other_Exp"/>
    <protectedRange sqref="A13:E25 A27:E32 A26:D26 A33:D33 A42:D42 A43:E46 A34:E41" name="Personnel"/>
    <protectedRange sqref="B5:C8" name="Header_Info"/>
  </protectedRanges>
  <mergeCells count="25">
    <mergeCell ref="A64:G64"/>
    <mergeCell ref="A10:G10"/>
    <mergeCell ref="A24:D24"/>
    <mergeCell ref="D55:G55"/>
    <mergeCell ref="A57:G57"/>
    <mergeCell ref="A60:G60"/>
    <mergeCell ref="A90:G90"/>
    <mergeCell ref="A66:G66"/>
    <mergeCell ref="A68:G68"/>
    <mergeCell ref="A70:G70"/>
    <mergeCell ref="A72:G72"/>
    <mergeCell ref="A75:G75"/>
    <mergeCell ref="A77:G77"/>
    <mergeCell ref="A79:G79"/>
    <mergeCell ref="A81:G81"/>
    <mergeCell ref="A83:G83"/>
    <mergeCell ref="A85:G85"/>
    <mergeCell ref="A87:G87"/>
    <mergeCell ref="A122:G122"/>
    <mergeCell ref="A94:G94"/>
    <mergeCell ref="A96:G96"/>
    <mergeCell ref="A97:G97"/>
    <mergeCell ref="A106:G106"/>
    <mergeCell ref="A117:G117"/>
    <mergeCell ref="A118:G1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Barattini, Amee</dc:creator>
  <cp:lastModifiedBy>Barattini, Amee</cp:lastModifiedBy>
  <cp:lastPrinted>2019-10-25T17:14:06Z</cp:lastPrinted>
  <dcterms:created xsi:type="dcterms:W3CDTF">2019-05-07T14:01:17Z</dcterms:created>
  <dcterms:modified xsi:type="dcterms:W3CDTF">2022-09-21T18:02:52Z</dcterms:modified>
</cp:coreProperties>
</file>